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<sst xmlns="http://schemas.openxmlformats.org/spreadsheetml/2006/main" count="65" uniqueCount="35">
  <si>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</si>
  <si>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</si>
  <si>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</si>
  <si>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</si>
  <si>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</si>
  <si>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</si>
  <si>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</si>
  <si>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</si>
  <si>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</si>
  <si>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</si>
  <si>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</si>
  <si>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</si>
  <si>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</si>
  <si>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</si>
  <si>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</si>
  <si>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</si>
  <si>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</si>
  <si>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</si>
  <si>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</si>
  <si>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</si>
  <si>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</si>
  <si>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</si>
  <si>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</si>
  <si>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</si>
  <si>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</si>
  <si>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</si>
  <si>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</si>
  <si>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</si>
  <si>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</si>
  <si>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трихомониаз</t>
  </si>
  <si>
    <t>хламидиоз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</si>
  <si>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>БУ " ХАНТЫ-МАНСИЙСКИЙ КЛИНИЧЕСКИЙ КОЖНО-ВЕНЕРОЛОГИЧЕСКИЙ  ДИСПАНСЕР"</t>
    </r>
  </si>
  <si>
    <t>А. М. Бабушкин</t>
  </si>
  <si>
    <t>Главный внештатный специалист 
по дерматовенерологии  и косметологии
Депздрава Югры</t>
  </si>
  <si>
    <t>заболеваемости ИППП по Ханты-Мансийскому автономному округу-Югре                           за январь - июнь 2019 - 2020 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</si>
</sst>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5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8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9">
      <selection activeCell="I31" sqref="I31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8.125" style="0" customWidth="1"/>
    <col min="7" max="7" width="7.00390625" style="0" customWidth="1"/>
    <col min="8" max="8" width="7.625" style="0" customWidth="1"/>
    <col min="9" max="9" width="6.75390625" style="0" customWidth="1"/>
    <col min="10" max="10" width="7.625" style="0" customWidth="1"/>
    <col min="11" max="11" width="7.5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48" t="s">
        <v>31</v>
      </c>
      <c r="B3" s="49"/>
      <c r="C3" s="49"/>
      <c r="D3" s="49"/>
      <c r="E3" s="49"/>
      <c r="F3" s="49"/>
      <c r="G3" s="49"/>
      <c r="H3" s="49"/>
      <c r="I3" s="49"/>
      <c r="J3" s="49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5.75" customHeight="1">
      <c r="A4" s="44" t="s">
        <v>26</v>
      </c>
      <c r="B4" s="45"/>
      <c r="C4" s="45"/>
      <c r="D4" s="45"/>
      <c r="E4" s="45"/>
      <c r="F4" s="45"/>
      <c r="G4" s="45"/>
      <c r="H4" s="45"/>
      <c r="I4" s="45"/>
      <c r="J4" s="45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3" customHeight="1">
      <c r="A5" s="40" t="s">
        <v>34</v>
      </c>
      <c r="B5" s="41"/>
      <c r="C5" s="41"/>
      <c r="D5" s="41"/>
      <c r="E5" s="41"/>
      <c r="F5" s="41"/>
      <c r="G5" s="42"/>
      <c r="H5" s="42"/>
      <c r="I5" s="42"/>
      <c r="J5" s="42"/>
      <c r="K5" s="43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51" t="s">
        <v>25</v>
      </c>
      <c r="B6" s="50" t="s">
        <v>29</v>
      </c>
      <c r="C6" s="50"/>
      <c r="D6" s="50"/>
      <c r="E6" s="50"/>
      <c r="F6" s="33"/>
      <c r="G6" s="50" t="s">
        <v>30</v>
      </c>
      <c r="H6" s="50"/>
      <c r="I6" s="50"/>
      <c r="J6" s="50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">
      <c r="A7" s="52"/>
      <c r="B7" s="50">
        <v>2019</v>
      </c>
      <c r="C7" s="50"/>
      <c r="D7" s="50">
        <v>2020</v>
      </c>
      <c r="E7" s="50"/>
      <c r="F7" s="33"/>
      <c r="G7" s="50">
        <v>2019</v>
      </c>
      <c r="H7" s="50"/>
      <c r="I7" s="50">
        <v>2020</v>
      </c>
      <c r="J7" s="50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0.75">
      <c r="A8" s="52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32</v>
      </c>
      <c r="C9" s="31">
        <f>ROUND($B9*100000/'численность населения'!$B3,1)</f>
        <v>32.3</v>
      </c>
      <c r="D9" s="28">
        <v>11</v>
      </c>
      <c r="E9" s="31">
        <f>ROUND($D9*100000/'численность населения'!$C3,1)</f>
        <v>11.1</v>
      </c>
      <c r="F9" s="36">
        <f>(E9-C9)*100/C9</f>
        <v>-65.63467492260061</v>
      </c>
      <c r="G9" s="28">
        <v>56</v>
      </c>
      <c r="H9" s="31">
        <f>($G9*100000)/'численность населения'!$B3</f>
        <v>56.595383433722766</v>
      </c>
      <c r="I9" s="28">
        <v>48</v>
      </c>
      <c r="J9" s="31">
        <f>($I9*100000)/'численность населения'!$C3</f>
        <v>48.516702885733054</v>
      </c>
      <c r="K9" s="36">
        <f>(J9-H9)*100/H9</f>
        <v>-14.27445147968725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30" t="s">
        <v>2</v>
      </c>
      <c r="B10" s="28">
        <v>10</v>
      </c>
      <c r="C10" s="31">
        <f>ROUND($B10*100000/'численность населения'!$B4,1)</f>
        <v>24.6</v>
      </c>
      <c r="D10" s="28">
        <v>9</v>
      </c>
      <c r="E10" s="31">
        <f>ROUND($D10*100000/'численность населения'!$C4,1)</f>
        <v>22.3</v>
      </c>
      <c r="F10" s="36">
        <f aca="true" t="shared" si="0" ref="F10:F31">(E10-C10)*100/C10</f>
        <v>-9.349593495934961</v>
      </c>
      <c r="G10" s="28">
        <v>14</v>
      </c>
      <c r="H10" s="31">
        <f>($G10*100000)/'численность населения'!$B4</f>
        <v>34.447123665173955</v>
      </c>
      <c r="I10" s="28">
        <v>6</v>
      </c>
      <c r="J10" s="31">
        <f>($I10*100000)/'численность населения'!$C4</f>
        <v>14.857001361891792</v>
      </c>
      <c r="K10" s="36">
        <f aca="true" t="shared" si="1" ref="K10:K31">(J10-H10)*100/H10</f>
        <v>-56.87012504642813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" customHeight="1">
      <c r="A11" s="30" t="s">
        <v>3</v>
      </c>
      <c r="B11" s="28">
        <v>6</v>
      </c>
      <c r="C11" s="31">
        <f>ROUND($B11*100000/'численность населения'!$B5,1)</f>
        <v>10.8</v>
      </c>
      <c r="D11" s="28">
        <v>6</v>
      </c>
      <c r="E11" s="31">
        <f>ROUND($D11*100000/'численность населения'!$C5,1)</f>
        <v>11</v>
      </c>
      <c r="F11" s="36">
        <f t="shared" si="0"/>
        <v>1.8518518518518452</v>
      </c>
      <c r="G11" s="28">
        <v>6</v>
      </c>
      <c r="H11" s="31">
        <f>($G11*100000)/'численность населения'!$B5</f>
        <v>10.829347531811209</v>
      </c>
      <c r="I11" s="28">
        <v>3</v>
      </c>
      <c r="J11" s="31">
        <f>($I11*100000)/'численность населения'!$C5</f>
        <v>5.511261344012933</v>
      </c>
      <c r="K11" s="36">
        <f t="shared" si="1"/>
        <v>-49.10809420582725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5" customHeight="1">
      <c r="A12" s="30" t="s">
        <v>4</v>
      </c>
      <c r="B12" s="28">
        <v>5</v>
      </c>
      <c r="C12" s="31">
        <f>ROUND($B12*100000/'численность населения'!$B6,1)</f>
        <v>11.5</v>
      </c>
      <c r="D12" s="28">
        <v>1</v>
      </c>
      <c r="E12" s="31">
        <f>ROUND($D12*100000/'численность населения'!$C6,1)</f>
        <v>2.3</v>
      </c>
      <c r="F12" s="36">
        <f t="shared" si="0"/>
        <v>-79.99999999999999</v>
      </c>
      <c r="G12" s="28">
        <v>16</v>
      </c>
      <c r="H12" s="31">
        <f>($G12*100000)/'численность населения'!$B6</f>
        <v>36.91313877033107</v>
      </c>
      <c r="I12" s="28">
        <v>14</v>
      </c>
      <c r="J12" s="31">
        <f>($I12*100000)/'численность населения'!$C6</f>
        <v>32.105673531165436</v>
      </c>
      <c r="K12" s="36">
        <f t="shared" si="1"/>
        <v>-13.023723799477139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30" t="s">
        <v>5</v>
      </c>
      <c r="B13" s="28">
        <v>15</v>
      </c>
      <c r="C13" s="31">
        <f>ROUND($B13*100000/'численность населения'!$B7,1)</f>
        <v>23</v>
      </c>
      <c r="D13" s="28">
        <v>19</v>
      </c>
      <c r="E13" s="31">
        <f>ROUND($D13*100000/'численность населения'!$C7,1)</f>
        <v>28.5</v>
      </c>
      <c r="F13" s="36">
        <f t="shared" si="0"/>
        <v>23.91304347826087</v>
      </c>
      <c r="G13" s="28">
        <v>14</v>
      </c>
      <c r="H13" s="31">
        <f>($G13*100000)/'численность населения'!$B7</f>
        <v>21.48755256776253</v>
      </c>
      <c r="I13" s="28">
        <v>13</v>
      </c>
      <c r="J13" s="31">
        <f>($I13*100000)/'численность населения'!$C7</f>
        <v>19.513952476020354</v>
      </c>
      <c r="K13" s="36">
        <f t="shared" si="1"/>
        <v>-9.184852884097847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6</v>
      </c>
      <c r="C14" s="31">
        <f>ROUND($B14*100000/'численность населения'!$B8,1)</f>
        <v>13.7</v>
      </c>
      <c r="D14" s="28">
        <v>3</v>
      </c>
      <c r="E14" s="31">
        <f>ROUND($D14*100000/'численность населения'!$C8,1)</f>
        <v>6.8</v>
      </c>
      <c r="F14" s="36">
        <f t="shared" si="0"/>
        <v>-50.36496350364964</v>
      </c>
      <c r="G14" s="28">
        <v>2</v>
      </c>
      <c r="H14" s="31">
        <f>($G14*100000)/'численность населения'!$B8</f>
        <v>4.577077993409008</v>
      </c>
      <c r="I14" s="28">
        <v>7</v>
      </c>
      <c r="J14" s="31">
        <f>($I14*100000)/'численность населения'!$C8</f>
        <v>15.785319652722968</v>
      </c>
      <c r="K14" s="36">
        <f t="shared" si="1"/>
        <v>244.87766377269142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13</v>
      </c>
      <c r="C15" s="31">
        <f>ROUND($B15*100000/'численность населения'!$B9,1)</f>
        <v>22.4</v>
      </c>
      <c r="D15" s="28">
        <v>9</v>
      </c>
      <c r="E15" s="31">
        <f>ROUND($D15*100000/'численность населения'!$C9,1)</f>
        <v>15.4</v>
      </c>
      <c r="F15" s="36">
        <f t="shared" si="0"/>
        <v>-31.249999999999993</v>
      </c>
      <c r="G15" s="28">
        <v>12</v>
      </c>
      <c r="H15" s="31">
        <f>($G15*100000)/'численность населения'!$B9</f>
        <v>20.705005435063928</v>
      </c>
      <c r="I15" s="28">
        <v>7</v>
      </c>
      <c r="J15" s="31">
        <f>($I15*100000)/'численность населения'!$C9</f>
        <v>12.01345506967804</v>
      </c>
      <c r="K15" s="36">
        <f t="shared" si="1"/>
        <v>-41.97801537722249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6.5" customHeight="1">
      <c r="A16" s="30" t="s">
        <v>27</v>
      </c>
      <c r="B16" s="28">
        <v>18</v>
      </c>
      <c r="C16" s="31">
        <f>ROUND($B16*100000/'численность населения'!$B10,1)</f>
        <v>6.5</v>
      </c>
      <c r="D16" s="28">
        <v>25</v>
      </c>
      <c r="E16" s="31">
        <f>ROUND($D16*100000/'численность населения'!$C10,1)</f>
        <v>9.1</v>
      </c>
      <c r="F16" s="36">
        <f t="shared" si="0"/>
        <v>39.99999999999999</v>
      </c>
      <c r="G16" s="28">
        <v>44</v>
      </c>
      <c r="H16" s="31">
        <f>($G16*100000)/'численность населения'!$B10</f>
        <v>16.00756721359188</v>
      </c>
      <c r="I16" s="28">
        <v>56</v>
      </c>
      <c r="J16" s="31">
        <f>($I16*100000)/'численность населения'!$C10</f>
        <v>20.29235485530826</v>
      </c>
      <c r="K16" s="36">
        <f t="shared" si="1"/>
        <v>26.767263160876855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6.5" customHeight="1">
      <c r="A17" s="30" t="s">
        <v>9</v>
      </c>
      <c r="B17" s="28">
        <v>57</v>
      </c>
      <c r="C17" s="31">
        <f>ROUND($B17*100000/'численность населения'!$B11,1)</f>
        <v>15.8</v>
      </c>
      <c r="D17" s="28">
        <v>54</v>
      </c>
      <c r="E17" s="31">
        <f>ROUND($D17*100000/'численность населения'!$C11,1)</f>
        <v>14.6</v>
      </c>
      <c r="F17" s="36">
        <f t="shared" si="0"/>
        <v>-7.594936708860766</v>
      </c>
      <c r="G17" s="28">
        <v>69</v>
      </c>
      <c r="H17" s="31">
        <f>($G17*100000)/'численность населения'!$B11</f>
        <v>19.067094064330718</v>
      </c>
      <c r="I17" s="28">
        <v>56</v>
      </c>
      <c r="J17" s="31">
        <f>($I17*100000)/'численность населения'!$C11</f>
        <v>15.132476727061462</v>
      </c>
      <c r="K17" s="36">
        <f t="shared" si="1"/>
        <v>-20.63564234798548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14</v>
      </c>
      <c r="C18" s="31">
        <f>ROUND($B18*100000/'численность населения'!$B12,1)</f>
        <v>11.1</v>
      </c>
      <c r="D18" s="28">
        <v>5</v>
      </c>
      <c r="E18" s="31">
        <f>ROUND($D18*100000/'численность населения'!$C12,1)</f>
        <v>3.9</v>
      </c>
      <c r="F18" s="36">
        <f t="shared" si="0"/>
        <v>-64.86486486486486</v>
      </c>
      <c r="G18" s="28">
        <v>35</v>
      </c>
      <c r="H18" s="31">
        <f>($G18*100000)/'численность населения'!$B12</f>
        <v>27.653774740252043</v>
      </c>
      <c r="I18" s="28">
        <v>25</v>
      </c>
      <c r="J18" s="31">
        <f>($I18*100000)/'численность населения'!$C12</f>
        <v>19.63032178023462</v>
      </c>
      <c r="K18" s="36">
        <f t="shared" si="1"/>
        <v>-29.013952110988722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5" customHeight="1">
      <c r="A19" s="30" t="s">
        <v>11</v>
      </c>
      <c r="B19" s="28">
        <v>5</v>
      </c>
      <c r="C19" s="31">
        <f>ROUND($B19*100000/'численность населения'!$B13,1)</f>
        <v>12.2</v>
      </c>
      <c r="D19" s="28">
        <v>3</v>
      </c>
      <c r="E19" s="31">
        <f>ROUND($D19*100000/'численность населения'!$C13,1)</f>
        <v>7.5</v>
      </c>
      <c r="F19" s="36">
        <f t="shared" si="0"/>
        <v>-38.52459016393443</v>
      </c>
      <c r="G19" s="28">
        <v>0</v>
      </c>
      <c r="H19" s="31">
        <f>($G19*100000)/'численность населения'!$B13</f>
        <v>0</v>
      </c>
      <c r="I19" s="28">
        <v>5</v>
      </c>
      <c r="J19" s="31">
        <f>($I19*100000)/'численность населения'!$C13</f>
        <v>12.480343459051992</v>
      </c>
      <c r="K19" s="36" t="e">
        <f t="shared" si="1"/>
        <v>#DIV/0!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5.75" customHeight="1">
      <c r="A20" s="30" t="s">
        <v>12</v>
      </c>
      <c r="B20" s="28">
        <v>0</v>
      </c>
      <c r="C20" s="31">
        <f>ROUND($B20*100000/'численность населения'!$B14,1)</f>
        <v>0</v>
      </c>
      <c r="D20" s="28">
        <v>0</v>
      </c>
      <c r="E20" s="31">
        <f>ROUND($D20*100000/'численность населения'!$C14,1)</f>
        <v>0</v>
      </c>
      <c r="F20" s="36" t="e">
        <f t="shared" si="0"/>
        <v>#DIV/0!</v>
      </c>
      <c r="G20" s="28">
        <v>0</v>
      </c>
      <c r="H20" s="31">
        <f>($G20*100000)/'численность населения'!$B14</f>
        <v>0</v>
      </c>
      <c r="I20" s="28">
        <v>0</v>
      </c>
      <c r="J20" s="31">
        <f>($I20*100000)/'численность населения'!$C14</f>
        <v>0</v>
      </c>
      <c r="K20" s="36" t="e">
        <f t="shared" si="1"/>
        <v>#DIV/0!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6</v>
      </c>
      <c r="C21" s="31">
        <f>ROUND($B21*100000/'численность населения'!$B15,1)</f>
        <v>16.1</v>
      </c>
      <c r="D21" s="28">
        <v>0</v>
      </c>
      <c r="E21" s="31">
        <f>ROUND($D21*100000/'численность населения'!$C15,1)</f>
        <v>0</v>
      </c>
      <c r="F21" s="36">
        <f t="shared" si="0"/>
        <v>-100</v>
      </c>
      <c r="G21" s="28">
        <v>0</v>
      </c>
      <c r="H21" s="31">
        <f>($G21*100000)/'численность населения'!$B15</f>
        <v>0</v>
      </c>
      <c r="I21" s="28">
        <v>8</v>
      </c>
      <c r="J21" s="31">
        <f>($I21*100000)/'численность населения'!$C15</f>
        <v>21.381227282446012</v>
      </c>
      <c r="K21" s="36" t="e">
        <f t="shared" si="1"/>
        <v>#DIV/0!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.75" customHeight="1">
      <c r="A22" s="30" t="s">
        <v>14</v>
      </c>
      <c r="B22" s="28">
        <v>16</v>
      </c>
      <c r="C22" s="31">
        <f>ROUND($B22*100000/'численность населения'!$B16,1)</f>
        <v>32.8</v>
      </c>
      <c r="D22" s="28">
        <v>9</v>
      </c>
      <c r="E22" s="31">
        <f>ROUND($D22*100000/'численность населения'!$C16,1)</f>
        <v>18.6</v>
      </c>
      <c r="F22" s="36">
        <f t="shared" si="0"/>
        <v>-43.29268292682926</v>
      </c>
      <c r="G22" s="28">
        <v>11</v>
      </c>
      <c r="H22" s="31">
        <f>($G22*100000)/'численность населения'!$B16</f>
        <v>22.55762447707325</v>
      </c>
      <c r="I22" s="28">
        <v>11</v>
      </c>
      <c r="J22" s="31">
        <f>($I22*100000)/'численность населения'!$C16</f>
        <v>22.771026973316495</v>
      </c>
      <c r="K22" s="36">
        <f t="shared" si="1"/>
        <v>0.9460326660732324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3</v>
      </c>
      <c r="C23" s="31">
        <f>ROUND($B23*100000/'численность населения'!$B17,1)</f>
        <v>8.3</v>
      </c>
      <c r="D23" s="28">
        <v>1</v>
      </c>
      <c r="E23" s="31">
        <f>ROUND($D23*100000/'численность населения'!$C17,1)</f>
        <v>2.8</v>
      </c>
      <c r="F23" s="36">
        <f t="shared" si="0"/>
        <v>-66.26506024096386</v>
      </c>
      <c r="G23" s="28">
        <v>0</v>
      </c>
      <c r="H23" s="31">
        <f>($G23*100000)/'численность населения'!$B17</f>
        <v>0</v>
      </c>
      <c r="I23" s="28">
        <v>0</v>
      </c>
      <c r="J23" s="31">
        <f>($I23*100000)/'численность населения'!$C17</f>
        <v>0</v>
      </c>
      <c r="K23" s="36" t="e">
        <f t="shared" si="1"/>
        <v>#DIV/0!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39</v>
      </c>
      <c r="C24" s="31">
        <f>ROUND($B24*100000/'численность населения'!$B18,1)</f>
        <v>31.7</v>
      </c>
      <c r="D24" s="28">
        <v>31</v>
      </c>
      <c r="E24" s="31">
        <f>ROUND($D24*100000/'численность населения'!$C18,1)</f>
        <v>24.9</v>
      </c>
      <c r="F24" s="36">
        <f t="shared" si="0"/>
        <v>-21.451104100946377</v>
      </c>
      <c r="G24" s="28">
        <v>23</v>
      </c>
      <c r="H24" s="31">
        <f>($G24*100000)/'численность населения'!$B18</f>
        <v>18.72140915232715</v>
      </c>
      <c r="I24" s="28">
        <v>19</v>
      </c>
      <c r="J24" s="31">
        <f>($I24*100000)/'численность населения'!$C18</f>
        <v>15.27331189710611</v>
      </c>
      <c r="K24" s="36">
        <f t="shared" si="1"/>
        <v>-18.41793653012721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12</v>
      </c>
      <c r="C25" s="31">
        <f>ROUND($B25*100000/'численность населения'!$B19,1)</f>
        <v>38.4</v>
      </c>
      <c r="D25" s="28">
        <v>6</v>
      </c>
      <c r="E25" s="31">
        <f>ROUND($D25*100000/'численность населения'!$C19,1)</f>
        <v>19.4</v>
      </c>
      <c r="F25" s="36">
        <f t="shared" si="0"/>
        <v>-49.47916666666667</v>
      </c>
      <c r="G25" s="28">
        <v>0</v>
      </c>
      <c r="H25" s="31">
        <f>($G25*100000)/'численность населения'!$B19</f>
        <v>0</v>
      </c>
      <c r="I25" s="28">
        <v>0</v>
      </c>
      <c r="J25" s="31">
        <f>($I25*100000)/'численность населения'!$C19</f>
        <v>0</v>
      </c>
      <c r="K25" s="36" t="e">
        <f t="shared" si="1"/>
        <v>#DIV/0!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6.5" customHeight="1">
      <c r="A26" s="30" t="s">
        <v>18</v>
      </c>
      <c r="B26" s="28">
        <v>2</v>
      </c>
      <c r="C26" s="31">
        <f>ROUND($B26*100000/'численность населения'!$B20,1)</f>
        <v>6.9</v>
      </c>
      <c r="D26" s="28">
        <v>5</v>
      </c>
      <c r="E26" s="31">
        <f>ROUND($D26*100000/'численность населения'!$C20,1)</f>
        <v>17.6</v>
      </c>
      <c r="F26" s="36">
        <f t="shared" si="0"/>
        <v>155.07246376811594</v>
      </c>
      <c r="G26" s="28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6" t="e">
        <f t="shared" si="1"/>
        <v>#DIV/0!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1</v>
      </c>
      <c r="C27" s="31">
        <f>ROUND($B27*100000/'численность населения'!$B21,1)</f>
        <v>5.1</v>
      </c>
      <c r="D27" s="28">
        <v>3</v>
      </c>
      <c r="E27" s="31">
        <f>ROUND($D27*100000/'численность населения'!$C21,1)</f>
        <v>15</v>
      </c>
      <c r="F27" s="36">
        <f t="shared" si="0"/>
        <v>194.11764705882354</v>
      </c>
      <c r="G27" s="28">
        <v>0</v>
      </c>
      <c r="H27" s="31">
        <f>($G27*100000)/'численность населения'!$B21</f>
        <v>0</v>
      </c>
      <c r="I27" s="28">
        <v>0</v>
      </c>
      <c r="J27" s="31">
        <f>($I27*100000)/'численность населения'!$C21</f>
        <v>0</v>
      </c>
      <c r="K27" s="36" t="e">
        <f t="shared" si="1"/>
        <v>#DIV/0!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4</v>
      </c>
      <c r="C28" s="31">
        <f>ROUND($B28*100000/'численность населения'!$B22,1)</f>
        <v>17.4</v>
      </c>
      <c r="D28" s="28">
        <v>8</v>
      </c>
      <c r="E28" s="31">
        <f>ROUND($D28*100000/'численность населения'!$C22,1)</f>
        <v>35.6</v>
      </c>
      <c r="F28" s="36">
        <f t="shared" si="0"/>
        <v>104.5977011494253</v>
      </c>
      <c r="G28" s="28">
        <v>0</v>
      </c>
      <c r="H28" s="31">
        <f>($G28*100000)/'численность населения'!$B22</f>
        <v>0</v>
      </c>
      <c r="I28" s="28">
        <v>0</v>
      </c>
      <c r="J28" s="31">
        <f>($I28*100000)/'численность населения'!$C22</f>
        <v>0</v>
      </c>
      <c r="K28" s="36" t="e">
        <f t="shared" si="1"/>
        <v>#DIV/0!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5.75" customHeight="1">
      <c r="A29" s="30" t="s">
        <v>21</v>
      </c>
      <c r="B29" s="28">
        <v>4</v>
      </c>
      <c r="C29" s="31">
        <f>ROUND($B29*100000/'численность населения'!$B23,1)</f>
        <v>13.6</v>
      </c>
      <c r="D29" s="28">
        <v>7</v>
      </c>
      <c r="E29" s="31">
        <f>ROUND($D29*100000/'численность населения'!$C23,1)</f>
        <v>24.4</v>
      </c>
      <c r="F29" s="36">
        <f t="shared" si="0"/>
        <v>79.41176470588235</v>
      </c>
      <c r="G29" s="28">
        <v>0</v>
      </c>
      <c r="H29" s="31">
        <f>($G29*100000)/'численность населения'!$B23</f>
        <v>0</v>
      </c>
      <c r="I29" s="28">
        <v>1</v>
      </c>
      <c r="J29" s="31">
        <f>($I29*100000)/'численность населения'!$C23</f>
        <v>3.4871151096697703</v>
      </c>
      <c r="K29" s="36" t="e">
        <f t="shared" si="1"/>
        <v>#DIV/0!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6</v>
      </c>
      <c r="C30" s="31">
        <f>ROUND($B30*100000/'численность населения'!$B24,1)</f>
        <v>13.2</v>
      </c>
      <c r="D30" s="28">
        <v>3</v>
      </c>
      <c r="E30" s="31">
        <f>ROUND($D30*100000/'численность населения'!$C24,1)</f>
        <v>6.7</v>
      </c>
      <c r="F30" s="36">
        <f t="shared" si="0"/>
        <v>-49.242424242424235</v>
      </c>
      <c r="G30" s="28">
        <v>5</v>
      </c>
      <c r="H30" s="31">
        <f>($G30*100000)/'численность населения'!$B24</f>
        <v>11.027303603722817</v>
      </c>
      <c r="I30" s="28">
        <v>10</v>
      </c>
      <c r="J30" s="31">
        <f>($I30*100000)/'численность населения'!$C24</f>
        <v>22.319933932995557</v>
      </c>
      <c r="K30" s="36">
        <f t="shared" si="1"/>
        <v>102.40608887797693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5" t="s">
        <v>23</v>
      </c>
      <c r="B31" s="37">
        <f>SUM($B9:$B30)</f>
        <v>274</v>
      </c>
      <c r="C31" s="25">
        <f>(B31*100000)/'численность населения'!B25</f>
        <v>16.60092940969761</v>
      </c>
      <c r="D31" s="13">
        <f>SUM($D9:$D30)</f>
        <v>218</v>
      </c>
      <c r="E31" s="14">
        <f>ROUND($D31*100000/'численность населения'!$C25,1)</f>
        <v>13.1</v>
      </c>
      <c r="F31" s="36">
        <f t="shared" si="0"/>
        <v>-21.08875547445256</v>
      </c>
      <c r="G31" s="37">
        <f>SUM($G9:$G30)</f>
        <v>307</v>
      </c>
      <c r="H31" s="14">
        <f>($G31*100000)/'численность населения'!$B25</f>
        <v>18.600311418894766</v>
      </c>
      <c r="I31" s="13">
        <f>SUM($I9:$I30)</f>
        <v>289</v>
      </c>
      <c r="J31" s="14">
        <f>($I31*100000)/'численность населения'!$C25</f>
        <v>17.415566141487915</v>
      </c>
      <c r="K31" s="36">
        <f t="shared" si="1"/>
        <v>-6.369491621540004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3" customHeight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27" customHeight="1">
      <c r="A34" s="38" t="s">
        <v>33</v>
      </c>
      <c r="B34" s="39"/>
      <c r="C34" s="39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39"/>
      <c r="B35" s="39"/>
      <c r="C35" s="39"/>
      <c r="D35" s="26"/>
      <c r="E35" s="26"/>
      <c r="F35" s="26"/>
      <c r="G35" s="26"/>
      <c r="H35" s="46" t="s">
        <v>32</v>
      </c>
      <c r="I35" s="47"/>
      <c r="J35" s="47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39"/>
      <c r="B36" s="39"/>
      <c r="C36" s="39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G6:J6"/>
    <mergeCell ref="G7:H7"/>
    <mergeCell ref="A34:C36"/>
    <mergeCell ref="A5:K5"/>
    <mergeCell ref="A4:J4"/>
    <mergeCell ref="H35:J35"/>
    <mergeCell ref="A3:J3"/>
    <mergeCell ref="I7:J7"/>
    <mergeCell ref="B6:E6"/>
    <mergeCell ref="D7:E7"/>
    <mergeCell ref="A6:A8"/>
    <mergeCell ref="B7:C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8" sqref="D8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2" customWidth="1"/>
    <col min="5" max="5" width="13.125" style="0" bestFit="1" customWidth="1"/>
  </cols>
  <sheetData>
    <row r="1" spans="2:3" ht="23.25" customHeight="1" thickBot="1">
      <c r="B1" s="3">
        <v>2017</v>
      </c>
      <c r="C1" s="24">
        <v>2018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98948</v>
      </c>
      <c r="C3" s="19">
        <v>98935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40642</v>
      </c>
      <c r="C4" s="20">
        <v>40385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55405</v>
      </c>
      <c r="C5" s="20">
        <v>54434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43345</v>
      </c>
      <c r="C6" s="20">
        <v>43606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65154</v>
      </c>
      <c r="C7" s="20">
        <v>66619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43696</v>
      </c>
      <c r="C8" s="20">
        <v>44345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57957</v>
      </c>
      <c r="C9" s="20">
        <v>58268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274870</v>
      </c>
      <c r="C10" s="20">
        <v>275966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361880</v>
      </c>
      <c r="C11" s="20">
        <v>370065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126565</v>
      </c>
      <c r="C12" s="20">
        <v>127354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40979</v>
      </c>
      <c r="C13" s="20">
        <v>40063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17991</v>
      </c>
      <c r="C14" s="20">
        <v>17930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37253</v>
      </c>
      <c r="C15" s="20">
        <v>37416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48764</v>
      </c>
      <c r="C16" s="20">
        <v>48307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36268</v>
      </c>
      <c r="C17" s="20">
        <v>36061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122854</v>
      </c>
      <c r="C18" s="20">
        <v>124400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31257</v>
      </c>
      <c r="C19" s="20">
        <v>30880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29089</v>
      </c>
      <c r="C20" s="20">
        <v>28458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19719</v>
      </c>
      <c r="C21" s="20">
        <v>20022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23031</v>
      </c>
      <c r="C22" s="20">
        <v>22441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29501</v>
      </c>
      <c r="C23" s="20">
        <v>28677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45342</v>
      </c>
      <c r="C24" s="20">
        <v>44803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1650510</v>
      </c>
      <c r="C25" s="21">
        <f>SUM(C3:C24)</f>
        <v>1659435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2019-11-28T11:18:59Z</cp:lastPrinted>
  <dcterms:created xsi:type="dcterms:W3CDTF">2003-07-30T02:22:18Z</dcterms:created>
  <dcterms:modified xsi:type="dcterms:W3CDTF">2020-06-29T05:31:20Z</dcterms:modified>
  <cp:category/>
  <cp:version/>
  <cp:contentType/>
  <cp:contentStatus/>
</cp:coreProperties>
</file>